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<sst xmlns="http://schemas.openxmlformats.org/spreadsheetml/2006/main" count="156" uniqueCount="111">
  <si>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</si>
  <si>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</si>
  <si>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</si>
  <si>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</si>
  <si>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</si>
  <si>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</si>
  <si>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</si>
  <si>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</si>
  <si>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</si>
  <si>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</si>
  <si>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</si>
  <si>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</si>
  <si>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</si>
  <si>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</si>
  <si>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</si>
  <si>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</si>
  <si>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</si>
  <si>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</si>
  <si>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</si>
  <si>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</si>
  <si>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</si>
  <si>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</si>
  <si>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</si>
  <si>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</si>
  <si>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</si>
  <si>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</si>
  <si>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</si>
  <si>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</si>
  <si>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</si>
  <si>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</si>
  <si>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</si>
  <si>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</si>
  <si>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</si>
  <si>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</si>
  <si>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</si>
  <si>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</si>
  <si>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</si>
  <si>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</si>
  <si>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</si>
  <si>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</si>
  <si>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</si>
  <si>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</si>
  <si>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</si>
  <si>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</si>
  <si>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</si>
  <si>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</si>
  <si>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</si>
  <si>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</si>
  <si>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</si>
  <si>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</si>
  <si>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</si>
  <si>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</si>
  <si>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</si>
  <si>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</si>
  <si>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</si>
  <si>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</si>
  <si>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</si>
  <si>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</si>
  <si>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</si>
  <si>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</si>
  <si>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</si>
  <si>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</si>
  <si>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</si>
  <si>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</si>
  <si>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</si>
  <si>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</si>
  <si>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</si>
  <si>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</si>
  <si>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</si>
  <si>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</si>
  <si>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</si>
  <si>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</si>
  <si>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</si>
  <si>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</si>
  <si>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</si>
  <si>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</si>
  <si>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</si>
  <si>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</si>
  <si>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</si>
  <si>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</si>
  <si>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</si>
  <si>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</si>
  <si>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</si>
  <si>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</si>
  <si>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</si>
  <si>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</si>
  <si>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</si>
  <si>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</si>
  <si>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</si>
  <si>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</si>
  <si>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</si>
  <si>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</si>
  <si>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</si>
  <si>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</si>
  <si>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</si>
  <si>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</si>
  <si>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</si>
  <si>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</si>
  <si>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</si>
  <si>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</si>
  <si>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</si>
  <si>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</si>
  <si>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</si>
  <si>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</si>
  <si>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</si>
  <si>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</si>
  <si>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</si>
  <si>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</si>
  <si>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</si>
  <si>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</si>
  <si>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21.01.2014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</si>
</sst>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1152.5</c:v>
                </c:pt>
                <c:pt idx="1">
                  <c:v>1143.1</c:v>
                </c:pt>
                <c:pt idx="3">
                  <c:v>9.400000000000091</c:v>
                </c:pt>
              </c:numCache>
            </c:numRef>
          </c:val>
          <c:shape val="box"/>
        </c:ser>
        <c:shape val="box"/>
        <c:axId val="48098984"/>
        <c:axId val="30495561"/>
      </c:bar3DChart>
      <c:catAx>
        <c:axId val="4809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95561"/>
        <c:crosses val="autoZero"/>
        <c:auto val="1"/>
        <c:lblOffset val="100"/>
        <c:tickLblSkip val="1"/>
        <c:noMultiLvlLbl val="0"/>
      </c:catAx>
      <c:valAx>
        <c:axId val="3049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8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139031.6</c:v>
                </c:pt>
                <c:pt idx="1">
                  <c:v>110781</c:v>
                </c:pt>
                <c:pt idx="2">
                  <c:v>7.6</c:v>
                </c:pt>
                <c:pt idx="3">
                  <c:v>8641.5</c:v>
                </c:pt>
                <c:pt idx="4">
                  <c:v>18870.2</c:v>
                </c:pt>
                <c:pt idx="5">
                  <c:v>232.9</c:v>
                </c:pt>
                <c:pt idx="6">
                  <c:v>498.40000000000657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7985.1</c:v>
                </c:pt>
                <c:pt idx="1">
                  <c:v>7985.1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3818926"/>
        <c:axId val="32893159"/>
      </c:bar3DChart>
      <c:catAx>
        <c:axId val="2381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93159"/>
        <c:crosses val="autoZero"/>
        <c:auto val="1"/>
        <c:lblOffset val="100"/>
        <c:tickLblSkip val="1"/>
        <c:noMultiLvlLbl val="0"/>
      </c:catAx>
      <c:valAx>
        <c:axId val="32893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8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5329.2</c:v>
                </c:pt>
                <c:pt idx="1">
                  <c:v>5127.2</c:v>
                </c:pt>
                <c:pt idx="6">
                  <c:v>202</c:v>
                </c:pt>
              </c:numCache>
            </c:numRef>
          </c:val>
          <c:shape val="box"/>
        </c:ser>
        <c:shape val="box"/>
        <c:axId val="55035460"/>
        <c:axId val="39350357"/>
      </c:bar3DChart>
      <c:catAx>
        <c:axId val="5503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50357"/>
        <c:crosses val="autoZero"/>
        <c:auto val="1"/>
        <c:lblOffset val="100"/>
        <c:tickLblSkip val="1"/>
        <c:noMultiLvlLbl val="0"/>
      </c:catAx>
      <c:valAx>
        <c:axId val="39350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30820074"/>
        <c:axId val="46210323"/>
      </c:bar3DChart>
      <c:catAx>
        <c:axId val="30820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10323"/>
        <c:crosses val="autoZero"/>
        <c:auto val="1"/>
        <c:lblOffset val="100"/>
        <c:tickLblSkip val="1"/>
        <c:noMultiLvlLbl val="0"/>
      </c:catAx>
      <c:valAx>
        <c:axId val="46210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0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282.8</c:v>
                </c:pt>
                <c:pt idx="1">
                  <c:v>282.8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4395680"/>
        <c:axId val="24491681"/>
      </c:bar3DChart>
      <c:catAx>
        <c:axId val="3439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91681"/>
        <c:crosses val="autoZero"/>
        <c:auto val="1"/>
        <c:lblOffset val="100"/>
        <c:tickLblSkip val="2"/>
        <c:noMultiLvlLbl val="0"/>
      </c:catAx>
      <c:valAx>
        <c:axId val="24491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2265.7</c:v>
                </c:pt>
                <c:pt idx="1">
                  <c:v>1451.2</c:v>
                </c:pt>
                <c:pt idx="2">
                  <c:v>284.4</c:v>
                </c:pt>
                <c:pt idx="3">
                  <c:v>439.5</c:v>
                </c:pt>
                <c:pt idx="4">
                  <c:v>90.5999999999998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128</c:v>
                </c:pt>
                <c:pt idx="1">
                  <c:v>128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2204390"/>
        <c:axId val="36796543"/>
      </c:bar3DChart>
      <c:catAx>
        <c:axId val="1220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96543"/>
        <c:crosses val="autoZero"/>
        <c:auto val="1"/>
        <c:lblOffset val="100"/>
        <c:tickLblSkip val="1"/>
        <c:noMultiLvlLbl val="0"/>
      </c:catAx>
      <c:valAx>
        <c:axId val="3679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2618.9</c:v>
                </c:pt>
              </c:numCache>
            </c:numRef>
          </c:val>
          <c:shape val="box"/>
        </c:ser>
        <c:shape val="box"/>
        <c:axId val="55933500"/>
        <c:axId val="34206253"/>
      </c:bar3DChart>
      <c:catAx>
        <c:axId val="5593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06253"/>
        <c:crosses val="autoZero"/>
        <c:auto val="1"/>
        <c:lblOffset val="100"/>
        <c:tickLblSkip val="1"/>
        <c:noMultiLvlLbl val="0"/>
      </c:catAx>
      <c:valAx>
        <c:axId val="34206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3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139031.6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2265.7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7985.1</c:v>
                </c:pt>
                <c:pt idx="1">
                  <c:v>5329.2</c:v>
                </c:pt>
                <c:pt idx="3">
                  <c:v>282.8</c:v>
                </c:pt>
                <c:pt idx="4">
                  <c:v>128</c:v>
                </c:pt>
                <c:pt idx="5">
                  <c:v>1152.5</c:v>
                </c:pt>
                <c:pt idx="6">
                  <c:v>2618.9</c:v>
                </c:pt>
              </c:numCache>
            </c:numRef>
          </c:val>
          <c:shape val="box"/>
        </c:ser>
        <c:shape val="box"/>
        <c:axId val="11421218"/>
        <c:axId val="49866539"/>
      </c:bar3DChart>
      <c:catAx>
        <c:axId val="1142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66539"/>
        <c:crosses val="autoZero"/>
        <c:auto val="1"/>
        <c:lblOffset val="100"/>
        <c:tickLblSkip val="1"/>
        <c:noMultiLvlLbl val="0"/>
      </c:catAx>
      <c:valAx>
        <c:axId val="4986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227074.49999999997</c:v>
                </c:pt>
                <c:pt idx="1">
                  <c:v>31832.2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39900.60000000005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14867.3</c:v>
                </c:pt>
                <c:pt idx="1">
                  <c:v>0</c:v>
                </c:pt>
                <c:pt idx="2">
                  <c:v>0</c:v>
                </c:pt>
                <c:pt idx="3">
                  <c:v>111.4</c:v>
                </c:pt>
                <c:pt idx="4">
                  <c:v>0</c:v>
                </c:pt>
                <c:pt idx="5">
                  <c:v>2830.5000000000014</c:v>
                </c:pt>
              </c:numCache>
            </c:numRef>
          </c:val>
          <c:shape val="box"/>
        </c:ser>
        <c:shape val="box"/>
        <c:axId val="18239128"/>
        <c:axId val="50540281"/>
      </c:bar3DChart>
      <c:catAx>
        <c:axId val="1823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40281"/>
        <c:crosses val="autoZero"/>
        <c:auto val="1"/>
        <c:lblOffset val="100"/>
        <c:tickLblSkip val="1"/>
        <c:noMultiLvlLbl val="0"/>
      </c:catAx>
      <c:valAx>
        <c:axId val="50540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9" sqref="D5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>
        <f>7985.1+539</f>
        <v>8524.1</v>
      </c>
      <c r="E6" s="3">
        <f>D6/D134*100</f>
        <v>43.410572418007746</v>
      </c>
      <c r="F6" s="3">
        <f>D6/B6*100</f>
        <v>36.786366245323</v>
      </c>
      <c r="G6" s="3">
        <f aca="true" t="shared" si="0" ref="G6:G41">D6/C6*100</f>
        <v>6.13105222122165</v>
      </c>
      <c r="H6" s="3">
        <f>B6-D6</f>
        <v>14647.800000000001</v>
      </c>
      <c r="I6" s="3">
        <f aca="true" t="shared" si="1" ref="I6:I41">C6-D6</f>
        <v>130507.5</v>
      </c>
    </row>
    <row r="7" spans="1:9" ht="18">
      <c r="A7" s="31" t="s">
        <v>3</v>
      </c>
      <c r="B7" s="52">
        <v>18463.5</v>
      </c>
      <c r="C7" s="53">
        <v>110781</v>
      </c>
      <c r="D7" s="54">
        <f>7985.1</f>
        <v>7985.1</v>
      </c>
      <c r="E7" s="1">
        <f>D7/D6*100</f>
        <v>93.67675179784376</v>
      </c>
      <c r="F7" s="1">
        <f>D7/B7*100</f>
        <v>43.24802989682347</v>
      </c>
      <c r="G7" s="1">
        <f t="shared" si="0"/>
        <v>7.20800498280391</v>
      </c>
      <c r="H7" s="1">
        <f>B7-D7</f>
        <v>10478.4</v>
      </c>
      <c r="I7" s="1">
        <f t="shared" si="1"/>
        <v>102795.9</v>
      </c>
    </row>
    <row r="8" spans="1:9" ht="18">
      <c r="A8" s="31" t="s">
        <v>2</v>
      </c>
      <c r="B8" s="52">
        <v>1.3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v>1407.7</v>
      </c>
      <c r="C9" s="53">
        <v>8641.5</v>
      </c>
      <c r="D9" s="58">
        <f>538.7</f>
        <v>538.7</v>
      </c>
      <c r="E9" s="1">
        <f>D9/D6*100</f>
        <v>6.319728769019603</v>
      </c>
      <c r="F9" s="1">
        <f aca="true" t="shared" si="3" ref="F9:F39">D9/B9*100</f>
        <v>38.26809689564538</v>
      </c>
      <c r="G9" s="1">
        <f t="shared" si="0"/>
        <v>6.233871434357462</v>
      </c>
      <c r="H9" s="1">
        <f t="shared" si="2"/>
        <v>869</v>
      </c>
      <c r="I9" s="1">
        <f t="shared" si="1"/>
        <v>8102.8</v>
      </c>
    </row>
    <row r="10" spans="1:9" ht="18">
      <c r="A10" s="31" t="s">
        <v>0</v>
      </c>
      <c r="B10" s="52">
        <v>3229</v>
      </c>
      <c r="C10" s="53">
        <v>18870.2</v>
      </c>
      <c r="D10" s="59"/>
      <c r="E10" s="1">
        <f>D10/D6*100</f>
        <v>0</v>
      </c>
      <c r="F10" s="1">
        <f t="shared" si="3"/>
        <v>0</v>
      </c>
      <c r="G10" s="1">
        <f t="shared" si="0"/>
        <v>0</v>
      </c>
      <c r="H10" s="1">
        <f t="shared" si="2"/>
        <v>3229</v>
      </c>
      <c r="I10" s="1">
        <f t="shared" si="1"/>
        <v>18870.2</v>
      </c>
    </row>
    <row r="11" spans="1:9" ht="18">
      <c r="A11" s="31" t="s">
        <v>15</v>
      </c>
      <c r="B11" s="52">
        <v>9.5</v>
      </c>
      <c r="C11" s="53">
        <v>232.9</v>
      </c>
      <c r="D11" s="54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9.5</v>
      </c>
      <c r="I11" s="1">
        <f t="shared" si="1"/>
        <v>232.9</v>
      </c>
    </row>
    <row r="12" spans="1:9" ht="18.75" thickBot="1">
      <c r="A12" s="31" t="s">
        <v>36</v>
      </c>
      <c r="B12" s="53">
        <f>B6-B7-B8-B9-B10-B11</f>
        <v>60.900000000001455</v>
      </c>
      <c r="C12" s="53">
        <f>C6-C7-C8-C9-C10-C11</f>
        <v>498.40000000000657</v>
      </c>
      <c r="D12" s="53">
        <f>D6-D7-D8-D9-D10-D11</f>
        <v>0.2999999999999545</v>
      </c>
      <c r="E12" s="1">
        <f>D12/D6*100</f>
        <v>0.003519433136635592</v>
      </c>
      <c r="F12" s="1">
        <f t="shared" si="3"/>
        <v>0.49261083743833717</v>
      </c>
      <c r="G12" s="1">
        <f t="shared" si="0"/>
        <v>0.06019261637238174</v>
      </c>
      <c r="H12" s="1">
        <f t="shared" si="2"/>
        <v>60.6000000000015</v>
      </c>
      <c r="I12" s="1">
        <f t="shared" si="1"/>
        <v>498.1000000000066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>
        <f>5329.2</f>
        <v>5329.2</v>
      </c>
      <c r="E17" s="3">
        <f>D17/D134*100</f>
        <v>27.13994703605622</v>
      </c>
      <c r="F17" s="3">
        <f>D17/B17*100</f>
        <v>33.15890664957658</v>
      </c>
      <c r="G17" s="3">
        <f t="shared" si="0"/>
        <v>5.526495903764388</v>
      </c>
      <c r="H17" s="3">
        <f>B17-D17</f>
        <v>10742.5</v>
      </c>
      <c r="I17" s="3">
        <f t="shared" si="1"/>
        <v>91100.8</v>
      </c>
    </row>
    <row r="18" spans="1:9" ht="18">
      <c r="A18" s="31" t="s">
        <v>5</v>
      </c>
      <c r="B18" s="52">
        <v>12417.8</v>
      </c>
      <c r="C18" s="53">
        <v>75362.8</v>
      </c>
      <c r="D18" s="54">
        <f>5127.2</f>
        <v>5127.2</v>
      </c>
      <c r="E18" s="1">
        <f>D18/D17*100</f>
        <v>96.20956241086841</v>
      </c>
      <c r="F18" s="1">
        <f t="shared" si="3"/>
        <v>41.289117234936946</v>
      </c>
      <c r="G18" s="1">
        <f t="shared" si="0"/>
        <v>6.803356563185019</v>
      </c>
      <c r="H18" s="1">
        <f t="shared" si="2"/>
        <v>7290.599999999999</v>
      </c>
      <c r="I18" s="1">
        <f t="shared" si="1"/>
        <v>70235.6</v>
      </c>
    </row>
    <row r="19" spans="1:9" ht="18">
      <c r="A19" s="31" t="s">
        <v>2</v>
      </c>
      <c r="B19" s="52">
        <v>535.8</v>
      </c>
      <c r="C19" s="53">
        <v>3430.8</v>
      </c>
      <c r="D19" s="54"/>
      <c r="E19" s="1">
        <f>D19/D17*100</f>
        <v>0</v>
      </c>
      <c r="F19" s="1">
        <f t="shared" si="3"/>
        <v>0</v>
      </c>
      <c r="G19" s="1">
        <f t="shared" si="0"/>
        <v>0</v>
      </c>
      <c r="H19" s="1">
        <f t="shared" si="2"/>
        <v>535.8</v>
      </c>
      <c r="I19" s="1">
        <f t="shared" si="1"/>
        <v>3430.8</v>
      </c>
    </row>
    <row r="20" spans="1:9" ht="18">
      <c r="A20" s="31" t="s">
        <v>1</v>
      </c>
      <c r="B20" s="52">
        <v>216.9</v>
      </c>
      <c r="C20" s="53">
        <v>1299.7</v>
      </c>
      <c r="D20" s="54"/>
      <c r="E20" s="1">
        <f>D20/D17*100</f>
        <v>0</v>
      </c>
      <c r="F20" s="1">
        <f t="shared" si="3"/>
        <v>0</v>
      </c>
      <c r="G20" s="1">
        <f t="shared" si="0"/>
        <v>0</v>
      </c>
      <c r="H20" s="1">
        <f t="shared" si="2"/>
        <v>216.9</v>
      </c>
      <c r="I20" s="1">
        <f t="shared" si="1"/>
        <v>1299.7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>
        <f>D21/D17*100</f>
        <v>0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/>
      <c r="E22" s="1">
        <f>D22/D17*100</f>
        <v>0</v>
      </c>
      <c r="F22" s="1">
        <f t="shared" si="3"/>
        <v>0</v>
      </c>
      <c r="G22" s="1">
        <f t="shared" si="0"/>
        <v>0</v>
      </c>
      <c r="H22" s="1">
        <f t="shared" si="2"/>
        <v>113.7</v>
      </c>
      <c r="I22" s="1">
        <f t="shared" si="1"/>
        <v>682.5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202</v>
      </c>
      <c r="E23" s="1">
        <f>D23/D17*100</f>
        <v>3.7904375891315767</v>
      </c>
      <c r="F23" s="1">
        <f t="shared" si="3"/>
        <v>18.046993656749738</v>
      </c>
      <c r="G23" s="1">
        <f t="shared" si="0"/>
        <v>3.4573056977082532</v>
      </c>
      <c r="H23" s="1">
        <f t="shared" si="2"/>
        <v>917.3000000000011</v>
      </c>
      <c r="I23" s="1">
        <f t="shared" si="1"/>
        <v>5640.699999999997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>
        <f>1347.1</f>
        <v>1347.1</v>
      </c>
      <c r="E31" s="3">
        <f>D31/D134*100</f>
        <v>6.8603585251578725</v>
      </c>
      <c r="F31" s="3">
        <f>D31/B31*100</f>
        <v>43.87090470917735</v>
      </c>
      <c r="G31" s="3">
        <f t="shared" si="0"/>
        <v>7.311857138980106</v>
      </c>
      <c r="H31" s="3">
        <f aca="true" t="shared" si="4" ref="H31:H41">B31-D31</f>
        <v>1723.5</v>
      </c>
      <c r="I31" s="3">
        <f t="shared" si="1"/>
        <v>17076.4</v>
      </c>
    </row>
    <row r="32" spans="1:9" ht="18">
      <c r="A32" s="31" t="s">
        <v>3</v>
      </c>
      <c r="B32" s="52">
        <v>2270.8</v>
      </c>
      <c r="C32" s="53">
        <v>13955.3</v>
      </c>
      <c r="D32" s="54">
        <f>1119.5</f>
        <v>1119.5</v>
      </c>
      <c r="E32" s="1">
        <f>D32/D31*100</f>
        <v>83.10444658896891</v>
      </c>
      <c r="F32" s="1">
        <f t="shared" si="3"/>
        <v>49.29980623568786</v>
      </c>
      <c r="G32" s="1">
        <f t="shared" si="0"/>
        <v>8.022041804905664</v>
      </c>
      <c r="H32" s="1">
        <f t="shared" si="4"/>
        <v>1151.3000000000002</v>
      </c>
      <c r="I32" s="1">
        <f t="shared" si="1"/>
        <v>12835.8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4"/>
        <v>247.4</v>
      </c>
      <c r="I34" s="1">
        <f t="shared" si="1"/>
        <v>968.7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/>
      <c r="E35" s="21">
        <f>D35/D31*100</f>
        <v>0</v>
      </c>
      <c r="F35" s="21">
        <f t="shared" si="3"/>
        <v>0</v>
      </c>
      <c r="G35" s="21">
        <f t="shared" si="0"/>
        <v>0</v>
      </c>
      <c r="H35" s="21">
        <f t="shared" si="4"/>
        <v>58.1</v>
      </c>
      <c r="I35" s="21">
        <f t="shared" si="1"/>
        <v>348.6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227.5999999999999</v>
      </c>
      <c r="E37" s="1">
        <f>D37/D31*100</f>
        <v>16.8955534110311</v>
      </c>
      <c r="F37" s="1">
        <f t="shared" si="3"/>
        <v>46.269566985159585</v>
      </c>
      <c r="G37" s="1">
        <f t="shared" si="0"/>
        <v>7.250947784255627</v>
      </c>
      <c r="H37" s="1">
        <f>B37-D37</f>
        <v>264.29999999999984</v>
      </c>
      <c r="I37" s="1">
        <f t="shared" si="1"/>
        <v>2911.300000000001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>
        <f>179.7</f>
        <v>179.7</v>
      </c>
      <c r="E43" s="3">
        <f>D43/D134*100</f>
        <v>0.9151558362191892</v>
      </c>
      <c r="F43" s="3">
        <f>D43/B43*100</f>
        <v>39.21012437268165</v>
      </c>
      <c r="G43" s="3">
        <f aca="true" t="shared" si="5" ref="G43:G73">D43/C43*100</f>
        <v>6.535258391824563</v>
      </c>
      <c r="H43" s="3">
        <f>B43-D43</f>
        <v>278.6</v>
      </c>
      <c r="I43" s="3">
        <f aca="true" t="shared" si="6" ref="I43:I74">C43-D43</f>
        <v>2570</v>
      </c>
    </row>
    <row r="44" spans="1:9" ht="18">
      <c r="A44" s="31" t="s">
        <v>3</v>
      </c>
      <c r="B44" s="52">
        <v>393</v>
      </c>
      <c r="C44" s="53">
        <v>2363</v>
      </c>
      <c r="D44" s="54">
        <f>179.7</f>
        <v>179.7</v>
      </c>
      <c r="E44" s="1">
        <f>D44/D43*100</f>
        <v>100</v>
      </c>
      <c r="F44" s="1">
        <f aca="true" t="shared" si="7" ref="F44:F71">D44/B44*100</f>
        <v>45.725190839694655</v>
      </c>
      <c r="G44" s="1">
        <f t="shared" si="5"/>
        <v>7.604739737621667</v>
      </c>
      <c r="H44" s="1">
        <f aca="true" t="shared" si="8" ref="H44:H71">B44-D44</f>
        <v>213.3</v>
      </c>
      <c r="I44" s="1">
        <f t="shared" si="6"/>
        <v>2183.3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/>
      <c r="E47" s="1">
        <f>D47/D43*100</f>
        <v>0</v>
      </c>
      <c r="F47" s="1">
        <f t="shared" si="7"/>
        <v>0</v>
      </c>
      <c r="G47" s="1">
        <f t="shared" si="5"/>
        <v>0</v>
      </c>
      <c r="H47" s="1">
        <f t="shared" si="8"/>
        <v>48.1</v>
      </c>
      <c r="I47" s="1">
        <f t="shared" si="6"/>
        <v>229.5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</v>
      </c>
      <c r="E48" s="1">
        <f>D48/D43*100</f>
        <v>0</v>
      </c>
      <c r="F48" s="1">
        <f t="shared" si="7"/>
        <v>0</v>
      </c>
      <c r="G48" s="1">
        <f t="shared" si="5"/>
        <v>0</v>
      </c>
      <c r="H48" s="1">
        <f t="shared" si="8"/>
        <v>13.60000000000001</v>
      </c>
      <c r="I48" s="1">
        <f t="shared" si="6"/>
        <v>134.2999999999998</v>
      </c>
    </row>
    <row r="49" spans="1:9" ht="18.75" thickBot="1">
      <c r="A49" s="30" t="s">
        <v>4</v>
      </c>
      <c r="B49" s="55">
        <v>1031</v>
      </c>
      <c r="C49" s="56">
        <v>6186.2</v>
      </c>
      <c r="D49" s="57">
        <f>282.8</f>
        <v>282.8</v>
      </c>
      <c r="E49" s="3">
        <f>D49/D134*100</f>
        <v>1.440211855775107</v>
      </c>
      <c r="F49" s="3">
        <f>D49/B49*100</f>
        <v>27.42967992240543</v>
      </c>
      <c r="G49" s="3">
        <f t="shared" si="5"/>
        <v>4.57146552002845</v>
      </c>
      <c r="H49" s="3">
        <f>B49-D49</f>
        <v>748.2</v>
      </c>
      <c r="I49" s="3">
        <f t="shared" si="6"/>
        <v>5903.4</v>
      </c>
    </row>
    <row r="50" spans="1:9" ht="18">
      <c r="A50" s="31" t="s">
        <v>3</v>
      </c>
      <c r="B50" s="52">
        <v>643.9</v>
      </c>
      <c r="C50" s="53">
        <v>3863.4</v>
      </c>
      <c r="D50" s="54">
        <f>282.8</f>
        <v>282.8</v>
      </c>
      <c r="E50" s="1">
        <f>D50/D49*100</f>
        <v>100</v>
      </c>
      <c r="F50" s="1">
        <f t="shared" si="7"/>
        <v>43.91986333281566</v>
      </c>
      <c r="G50" s="1">
        <f t="shared" si="5"/>
        <v>7.319977222135943</v>
      </c>
      <c r="H50" s="1">
        <f t="shared" si="8"/>
        <v>361.09999999999997</v>
      </c>
      <c r="I50" s="1">
        <f t="shared" si="6"/>
        <v>3580.6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>
        <f>D52/D49*100</f>
        <v>0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>
        <f>D53/D49*100</f>
        <v>0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>
        <f>D54/D49*100</f>
        <v>0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>
        <f>128-60.9</f>
        <v>67.1</v>
      </c>
      <c r="E56" s="3">
        <f>D56/D134*100</f>
        <v>0.34171929109798327</v>
      </c>
      <c r="F56" s="3">
        <f>D56/B56*100</f>
        <v>17.770127118644066</v>
      </c>
      <c r="G56" s="3">
        <f t="shared" si="5"/>
        <v>2.96155713466037</v>
      </c>
      <c r="H56" s="3">
        <f>B56-D56</f>
        <v>310.5</v>
      </c>
      <c r="I56" s="3">
        <f t="shared" si="6"/>
        <v>2198.6</v>
      </c>
    </row>
    <row r="57" spans="1:9" ht="18">
      <c r="A57" s="31" t="s">
        <v>3</v>
      </c>
      <c r="B57" s="52">
        <v>238.8</v>
      </c>
      <c r="C57" s="53">
        <v>1451.2</v>
      </c>
      <c r="D57" s="54">
        <f>128-60.9</f>
        <v>67.1</v>
      </c>
      <c r="E57" s="1">
        <f>D57/D56*100</f>
        <v>100</v>
      </c>
      <c r="F57" s="1">
        <f t="shared" si="7"/>
        <v>28.098827470686764</v>
      </c>
      <c r="G57" s="1">
        <f t="shared" si="5"/>
        <v>4.623759647188533</v>
      </c>
      <c r="H57" s="1">
        <f t="shared" si="8"/>
        <v>171.70000000000002</v>
      </c>
      <c r="I57" s="1">
        <f t="shared" si="6"/>
        <v>1384.1000000000001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88.4</v>
      </c>
      <c r="C59" s="53">
        <v>284.4</v>
      </c>
      <c r="D59" s="54"/>
      <c r="E59" s="1">
        <f>D59/D56*100</f>
        <v>0</v>
      </c>
      <c r="F59" s="1">
        <f t="shared" si="7"/>
        <v>0</v>
      </c>
      <c r="G59" s="1">
        <f t="shared" si="5"/>
        <v>0</v>
      </c>
      <c r="H59" s="1">
        <f t="shared" si="8"/>
        <v>88.4</v>
      </c>
      <c r="I59" s="1">
        <f t="shared" si="6"/>
        <v>284.4</v>
      </c>
    </row>
    <row r="60" spans="1:9" ht="18">
      <c r="A60" s="31" t="s">
        <v>15</v>
      </c>
      <c r="B60" s="52">
        <v>35.4</v>
      </c>
      <c r="C60" s="53">
        <v>439.5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35.4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15.000000000000007</v>
      </c>
      <c r="C61" s="53">
        <f>C56-C57-C59-C60-C58</f>
        <v>90.5999999999998</v>
      </c>
      <c r="D61" s="53">
        <f>D56-D57-D59-D60-D58</f>
        <v>0</v>
      </c>
      <c r="E61" s="1">
        <f>D61/D56*100</f>
        <v>0</v>
      </c>
      <c r="F61" s="1">
        <f t="shared" si="7"/>
        <v>0</v>
      </c>
      <c r="G61" s="1">
        <f t="shared" si="5"/>
        <v>0</v>
      </c>
      <c r="H61" s="1">
        <f t="shared" si="8"/>
        <v>15.000000000000007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22.9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22.9</v>
      </c>
      <c r="I67" s="1">
        <f t="shared" si="6"/>
        <v>137.4</v>
      </c>
    </row>
    <row r="68" spans="1:9" ht="18.75" thickBot="1">
      <c r="A68" s="31" t="s">
        <v>9</v>
      </c>
      <c r="B68" s="52">
        <v>10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3.8+55.8+884+208.9+0.4</f>
        <v>1152.9</v>
      </c>
      <c r="E87" s="3">
        <f>D87/D134*100</f>
        <v>5.87135872886535</v>
      </c>
      <c r="F87" s="3">
        <f aca="true" t="shared" si="11" ref="F87:F92">D87/B87*100</f>
        <v>30.761226286720568</v>
      </c>
      <c r="G87" s="3">
        <f t="shared" si="9"/>
        <v>5.126871047786761</v>
      </c>
      <c r="H87" s="3">
        <f aca="true" t="shared" si="12" ref="H87:H92">B87-D87</f>
        <v>2595</v>
      </c>
      <c r="I87" s="3">
        <f t="shared" si="10"/>
        <v>21334.5</v>
      </c>
    </row>
    <row r="88" spans="1:9" ht="18">
      <c r="A88" s="31" t="s">
        <v>3</v>
      </c>
      <c r="B88" s="52">
        <v>3134.6</v>
      </c>
      <c r="C88" s="53">
        <v>18878.8</v>
      </c>
      <c r="D88" s="54">
        <f>3.8+55.8+877.5+206</f>
        <v>1143.1</v>
      </c>
      <c r="E88" s="1">
        <f>D88/D87*100</f>
        <v>99.14996964177291</v>
      </c>
      <c r="F88" s="1">
        <f t="shared" si="11"/>
        <v>36.467172845020094</v>
      </c>
      <c r="G88" s="1">
        <f t="shared" si="9"/>
        <v>6.054939932622836</v>
      </c>
      <c r="H88" s="1">
        <f t="shared" si="12"/>
        <v>1991.5</v>
      </c>
      <c r="I88" s="1">
        <f t="shared" si="10"/>
        <v>17735.7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359.00000000000017</v>
      </c>
      <c r="C91" s="53">
        <f>C87-C88-C89-C90</f>
        <v>2504.300000000002</v>
      </c>
      <c r="D91" s="53">
        <f>D87-D88-D89-D90</f>
        <v>9.800000000000182</v>
      </c>
      <c r="E91" s="1">
        <f>D91/D87*100</f>
        <v>0.8500303582270953</v>
      </c>
      <c r="F91" s="1">
        <f t="shared" si="11"/>
        <v>2.729805013927626</v>
      </c>
      <c r="G91" s="1">
        <f>D91/C91*100</f>
        <v>0.3913269177015603</v>
      </c>
      <c r="H91" s="1">
        <f t="shared" si="12"/>
        <v>349.2</v>
      </c>
      <c r="I91" s="1">
        <f>C91-D91</f>
        <v>2494.500000000002</v>
      </c>
    </row>
    <row r="92" spans="1:9" ht="19.5" thickBot="1">
      <c r="A92" s="15" t="s">
        <v>12</v>
      </c>
      <c r="B92" s="64">
        <v>2755.4</v>
      </c>
      <c r="C92" s="75">
        <v>16532.1</v>
      </c>
      <c r="D92" s="57">
        <f>2618.9</f>
        <v>2618.9</v>
      </c>
      <c r="E92" s="3">
        <f>D92/D134*100</f>
        <v>13.337237726624569</v>
      </c>
      <c r="F92" s="3">
        <f t="shared" si="11"/>
        <v>95.04609131160629</v>
      </c>
      <c r="G92" s="3">
        <f>D92/C92*100</f>
        <v>15.841302677820726</v>
      </c>
      <c r="H92" s="3">
        <f t="shared" si="12"/>
        <v>136.5</v>
      </c>
      <c r="I92" s="3">
        <f>C92-D92</f>
        <v>13913.199999999999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>
        <f>111.6</f>
        <v>111.6</v>
      </c>
      <c r="E98" s="27">
        <f>D98/D134*100</f>
        <v>0.5683438582195967</v>
      </c>
      <c r="F98" s="27">
        <f>D98/B98*100</f>
        <v>28.674203494347378</v>
      </c>
      <c r="G98" s="27">
        <f aca="true" t="shared" si="13" ref="G98:G111">D98/C98*100</f>
        <v>4.7796479506616985</v>
      </c>
      <c r="H98" s="27">
        <f>B98-D98</f>
        <v>277.6</v>
      </c>
      <c r="I98" s="27">
        <f aca="true" t="shared" si="14" ref="I98:I132">C98-D98</f>
        <v>2223.3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>
        <f>111.4</f>
        <v>111.4</v>
      </c>
      <c r="E100" s="1">
        <f>D100/D98*100</f>
        <v>99.82078853046596</v>
      </c>
      <c r="F100" s="1">
        <f aca="true" t="shared" si="15" ref="F100:F132">D100/B100*100</f>
        <v>34.67164643635232</v>
      </c>
      <c r="G100" s="1">
        <f t="shared" si="13"/>
        <v>5.484982767109798</v>
      </c>
      <c r="H100" s="1">
        <f>B100-D100</f>
        <v>209.9</v>
      </c>
      <c r="I100" s="1">
        <f t="shared" si="14"/>
        <v>1919.6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0.19999999999998863</v>
      </c>
      <c r="E101" s="100">
        <f>D101/D98*100</f>
        <v>0.17921146953404002</v>
      </c>
      <c r="F101" s="100">
        <f t="shared" si="15"/>
        <v>0.2945508100147109</v>
      </c>
      <c r="G101" s="100">
        <f t="shared" si="13"/>
        <v>0.071839080459766</v>
      </c>
      <c r="H101" s="100">
        <f>B101-D101</f>
        <v>67.69999999999999</v>
      </c>
      <c r="I101" s="100">
        <f t="shared" si="14"/>
        <v>278.2000000000001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22.599999999999998</v>
      </c>
      <c r="E102" s="98">
        <f>D102/D134*100</f>
        <v>0.11509472397636991</v>
      </c>
      <c r="F102" s="98">
        <f>D102/B102*100</f>
        <v>3.715272069702449</v>
      </c>
      <c r="G102" s="98">
        <f t="shared" si="13"/>
        <v>0.2883167912637461</v>
      </c>
      <c r="H102" s="98">
        <f>B102-D102</f>
        <v>585.7</v>
      </c>
      <c r="I102" s="98">
        <f t="shared" si="14"/>
        <v>7815.999999999998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>
        <f>D116/D102*100</f>
        <v>0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>
        <f>21.4+1.2</f>
        <v>22.599999999999998</v>
      </c>
      <c r="E126" s="21">
        <f>D126/D102*100</f>
        <v>100</v>
      </c>
      <c r="F126" s="6">
        <f t="shared" si="15"/>
        <v>33.18649045521292</v>
      </c>
      <c r="G126" s="6">
        <f t="shared" si="17"/>
        <v>5.529728407144605</v>
      </c>
      <c r="H126" s="6">
        <f t="shared" si="16"/>
        <v>45.5</v>
      </c>
      <c r="I126" s="6">
        <f t="shared" si="14"/>
        <v>386.09999999999997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>
        <f>21.4+1.2</f>
        <v>22.599999999999998</v>
      </c>
      <c r="E127" s="1">
        <f>D127/D126*100</f>
        <v>100</v>
      </c>
      <c r="F127" s="1">
        <f>D127/B127*100</f>
        <v>39.44153577661431</v>
      </c>
      <c r="G127" s="1">
        <f t="shared" si="17"/>
        <v>6.427758816837315</v>
      </c>
      <c r="H127" s="1">
        <f t="shared" si="16"/>
        <v>34.7</v>
      </c>
      <c r="I127" s="1">
        <f t="shared" si="14"/>
        <v>329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134.2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19636</v>
      </c>
      <c r="E134" s="40">
        <v>100</v>
      </c>
      <c r="F134" s="3">
        <f>D134/B134*100</f>
        <v>37.80981869155998</v>
      </c>
      <c r="G134" s="3">
        <f aca="true" t="shared" si="18" ref="G134:G140">D134/C134*100</f>
        <v>6.2180582722879985</v>
      </c>
      <c r="H134" s="3">
        <f aca="true" t="shared" si="19" ref="H134:H140">B134-D134</f>
        <v>32297.600000000013</v>
      </c>
      <c r="I134" s="3">
        <f aca="true" t="shared" si="20" ref="I134:I140">C134-D134</f>
        <v>296153.9</v>
      </c>
      <c r="K134" s="49"/>
      <c r="L134" s="50"/>
    </row>
    <row r="135" spans="1:12" ht="18.75">
      <c r="A135" s="25" t="s">
        <v>5</v>
      </c>
      <c r="B135" s="70">
        <f>B7+B18+B32+B50+B57+B88+B110+B114+B44+B127</f>
        <v>37631.200000000004</v>
      </c>
      <c r="C135" s="70">
        <f>C7+C18+C32+C50+C57+C88+C110+C114+C44+C127</f>
        <v>227074.49999999997</v>
      </c>
      <c r="D135" s="70">
        <f>D7+D18+D32+D50+D57+D88+D110+D114+D44+D127</f>
        <v>15927.1</v>
      </c>
      <c r="E135" s="6">
        <f>D135/D134*100</f>
        <v>81.11173355062131</v>
      </c>
      <c r="F135" s="6">
        <f aca="true" t="shared" si="21" ref="F135:F146">D135/B135*100</f>
        <v>42.32418843938008</v>
      </c>
      <c r="G135" s="6">
        <f t="shared" si="18"/>
        <v>7.014041647124623</v>
      </c>
      <c r="H135" s="6">
        <f t="shared" si="19"/>
        <v>21704.100000000006</v>
      </c>
      <c r="I135" s="20">
        <f t="shared" si="20"/>
        <v>211147.39999999997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5651</v>
      </c>
      <c r="C136" s="71">
        <f>C10+C21+C34+C53+C59+C89+C47+C128+C104+C107</f>
        <v>31832.2</v>
      </c>
      <c r="D136" s="71">
        <f>D10+D21+D34+D53+D59+D89+D47+D128+D104+D107</f>
        <v>0</v>
      </c>
      <c r="E136" s="6">
        <f>D136/D134*100</f>
        <v>0</v>
      </c>
      <c r="F136" s="6">
        <f t="shared" si="21"/>
        <v>0</v>
      </c>
      <c r="G136" s="6">
        <f t="shared" si="18"/>
        <v>0</v>
      </c>
      <c r="H136" s="6">
        <f t="shared" si="19"/>
        <v>5651</v>
      </c>
      <c r="I136" s="20">
        <f t="shared" si="20"/>
        <v>31832.2</v>
      </c>
      <c r="K136" s="49"/>
      <c r="L136" s="106"/>
    </row>
    <row r="137" spans="1:12" ht="18.75">
      <c r="A137" s="25" t="s">
        <v>1</v>
      </c>
      <c r="B137" s="70">
        <f>B20+B9+B52+B46+B58+B33+B99</f>
        <v>1647.5</v>
      </c>
      <c r="C137" s="70">
        <f>C20+C9+C52+C46+C58+C33+C99</f>
        <v>10146.300000000001</v>
      </c>
      <c r="D137" s="70">
        <f>D20+D9+D52+D46+D58+D33+D99</f>
        <v>538.7</v>
      </c>
      <c r="E137" s="6">
        <f>D137/D134*100</f>
        <v>2.743430433896924</v>
      </c>
      <c r="F137" s="6">
        <f t="shared" si="21"/>
        <v>32.698027314112295</v>
      </c>
      <c r="G137" s="6">
        <f t="shared" si="18"/>
        <v>5.309324581374491</v>
      </c>
      <c r="H137" s="6">
        <f t="shared" si="19"/>
        <v>1108.8</v>
      </c>
      <c r="I137" s="20">
        <f t="shared" si="20"/>
        <v>9607.6</v>
      </c>
      <c r="K137" s="49"/>
      <c r="L137" s="50"/>
    </row>
    <row r="138" spans="1:12" ht="21" customHeight="1">
      <c r="A138" s="25" t="s">
        <v>15</v>
      </c>
      <c r="B138" s="70">
        <f>B11+B22+B100+B60+B36+B90</f>
        <v>482.29999999999995</v>
      </c>
      <c r="C138" s="70">
        <f>C11+C22+C100+C60+C36+C90</f>
        <v>3397.9</v>
      </c>
      <c r="D138" s="70">
        <f>D11+D22+D100+D60+D36+D90</f>
        <v>111.4</v>
      </c>
      <c r="E138" s="6">
        <f>D138/D134*100</f>
        <v>0.5673253208392748</v>
      </c>
      <c r="F138" s="6">
        <f t="shared" si="21"/>
        <v>23.097657059921215</v>
      </c>
      <c r="G138" s="6">
        <f t="shared" si="18"/>
        <v>3.2784955413637835</v>
      </c>
      <c r="H138" s="6">
        <f t="shared" si="19"/>
        <v>370.9</v>
      </c>
      <c r="I138" s="20">
        <f t="shared" si="20"/>
        <v>3286.5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0</v>
      </c>
      <c r="E139" s="6">
        <f>D139/D134*100</f>
        <v>0</v>
      </c>
      <c r="F139" s="6">
        <f t="shared" si="21"/>
        <v>0</v>
      </c>
      <c r="G139" s="6">
        <f t="shared" si="18"/>
        <v>0</v>
      </c>
      <c r="H139" s="6">
        <f t="shared" si="19"/>
        <v>537.0999999999999</v>
      </c>
      <c r="I139" s="20">
        <f t="shared" si="20"/>
        <v>3438.4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5984.500000000009</v>
      </c>
      <c r="C140" s="70">
        <f>C134-C135-C136-C137-C138-C139</f>
        <v>39900.60000000005</v>
      </c>
      <c r="D140" s="70">
        <f>D134-D135-D136-D137-D138-D139</f>
        <v>3058.7999999999997</v>
      </c>
      <c r="E140" s="6">
        <f>D140/D134*100</f>
        <v>15.577510694642491</v>
      </c>
      <c r="F140" s="6">
        <f t="shared" si="21"/>
        <v>51.112039435207535</v>
      </c>
      <c r="G140" s="46">
        <f t="shared" si="18"/>
        <v>7.666050134584432</v>
      </c>
      <c r="H140" s="6">
        <f t="shared" si="19"/>
        <v>2925.7000000000094</v>
      </c>
      <c r="I140" s="6">
        <f t="shared" si="20"/>
        <v>36841.80000000005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19636</v>
      </c>
      <c r="E151" s="27"/>
      <c r="F151" s="3">
        <f>D151/B151*100</f>
        <v>36.65970289136697</v>
      </c>
      <c r="G151" s="3">
        <f t="shared" si="22"/>
        <v>6.031340486617003</v>
      </c>
      <c r="H151" s="3">
        <f>B151-D151</f>
        <v>33926.90000000001</v>
      </c>
      <c r="I151" s="3">
        <f t="shared" si="23"/>
        <v>305930.10000000003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19636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19636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2014-01-14T14:50:32Z</cp:lastPrinted>
  <dcterms:created xsi:type="dcterms:W3CDTF">2000-06-20T04:48:00Z</dcterms:created>
  <dcterms:modified xsi:type="dcterms:W3CDTF">2014-01-21T08:05:19Z</dcterms:modified>
  <cp:category/>
  <cp:version/>
  <cp:contentType/>
  <cp:contentStatus/>
</cp:coreProperties>
</file>